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2" i="1" l="1"/>
  <c r="H19" i="1"/>
  <c r="H17" i="1"/>
  <c r="H15" i="1"/>
  <c r="H12" i="1"/>
  <c r="H9" i="1"/>
  <c r="H7" i="1"/>
  <c r="H5" i="1"/>
  <c r="G5" i="1"/>
  <c r="G6" i="1"/>
  <c r="H6" i="1" s="1"/>
  <c r="G7" i="1"/>
  <c r="G8" i="1"/>
  <c r="H8" i="1" s="1"/>
  <c r="G9" i="1"/>
  <c r="G11" i="1"/>
  <c r="H11" i="1" s="1"/>
  <c r="G12" i="1"/>
  <c r="G13" i="1"/>
  <c r="H13" i="1" s="1"/>
  <c r="G15" i="1"/>
  <c r="G16" i="1"/>
  <c r="H16" i="1" s="1"/>
  <c r="G17" i="1"/>
  <c r="G18" i="1"/>
  <c r="H18" i="1" s="1"/>
  <c r="G19" i="1"/>
  <c r="G21" i="1"/>
  <c r="H21" i="1" s="1"/>
  <c r="G22" i="1"/>
  <c r="G23" i="1"/>
  <c r="H23" i="1" s="1"/>
  <c r="G24" i="1"/>
  <c r="H24" i="1" s="1"/>
  <c r="G25" i="1"/>
  <c r="H25" i="1" s="1"/>
  <c r="G28" i="1"/>
  <c r="G29" i="1"/>
  <c r="G30" i="1"/>
  <c r="G31" i="1"/>
  <c r="I31" i="1"/>
  <c r="H31" i="1"/>
  <c r="F31" i="1"/>
  <c r="J31" i="1" s="1"/>
  <c r="I30" i="1"/>
  <c r="H30" i="1"/>
  <c r="F30" i="1"/>
  <c r="J30" i="1" s="1"/>
  <c r="I29" i="1"/>
  <c r="H29" i="1"/>
  <c r="F29" i="1"/>
  <c r="J29" i="1" s="1"/>
  <c r="I28" i="1"/>
  <c r="H28" i="1"/>
  <c r="F28" i="1"/>
  <c r="J28" i="1" s="1"/>
  <c r="I25" i="1"/>
  <c r="F25" i="1"/>
  <c r="J25" i="1" s="1"/>
  <c r="I24" i="1"/>
  <c r="F24" i="1"/>
  <c r="J24" i="1" s="1"/>
  <c r="I23" i="1"/>
  <c r="F23" i="1"/>
  <c r="J23" i="1" s="1"/>
  <c r="I22" i="1"/>
  <c r="F22" i="1"/>
  <c r="J22" i="1" s="1"/>
  <c r="I21" i="1"/>
  <c r="F21" i="1"/>
  <c r="J21" i="1" s="1"/>
  <c r="I19" i="1"/>
  <c r="F19" i="1"/>
  <c r="J19" i="1" s="1"/>
  <c r="I18" i="1"/>
  <c r="F18" i="1"/>
  <c r="J18" i="1" s="1"/>
  <c r="I17" i="1"/>
  <c r="F17" i="1"/>
  <c r="J17" i="1" s="1"/>
  <c r="I16" i="1"/>
  <c r="F16" i="1"/>
  <c r="J16" i="1" s="1"/>
  <c r="I15" i="1"/>
  <c r="F15" i="1"/>
  <c r="J15" i="1" s="1"/>
  <c r="I13" i="1"/>
  <c r="F13" i="1"/>
  <c r="J13" i="1" s="1"/>
  <c r="I12" i="1"/>
  <c r="F12" i="1"/>
  <c r="J12" i="1" s="1"/>
  <c r="I11" i="1"/>
  <c r="F11" i="1"/>
  <c r="J11" i="1" s="1"/>
  <c r="I9" i="1"/>
  <c r="F9" i="1"/>
  <c r="J9" i="1" s="1"/>
  <c r="I8" i="1"/>
  <c r="F8" i="1"/>
  <c r="J8" i="1" s="1"/>
  <c r="I7" i="1"/>
  <c r="F7" i="1"/>
  <c r="J7" i="1" s="1"/>
  <c r="I6" i="1"/>
  <c r="F6" i="1"/>
  <c r="J6" i="1" s="1"/>
  <c r="I5" i="1"/>
  <c r="F5" i="1"/>
  <c r="J5" i="1" s="1"/>
</calcChain>
</file>

<file path=xl/sharedStrings.xml><?xml version="1.0" encoding="utf-8"?>
<sst xmlns="http://schemas.openxmlformats.org/spreadsheetml/2006/main" count="41" uniqueCount="31">
  <si>
    <t>MMH COMMUNITIES</t>
  </si>
  <si>
    <t>FLR. AREA</t>
  </si>
  <si>
    <t>LOT AREA</t>
  </si>
  <si>
    <t>UNIT SELLING             PRICE</t>
  </si>
  <si>
    <t>MF</t>
  </si>
  <si>
    <t>GF</t>
  </si>
  <si>
    <t>TOTAL DOWN  PAYMENT</t>
  </si>
  <si>
    <t>MONTHLY DOWNPAYMENT  (3yrs. 0%int.)</t>
  </si>
  <si>
    <t>MONTHLY AMORTIZATION (10 yrs.to pay)</t>
  </si>
  <si>
    <t>LUMPSUM PAYMENT    (MF + GF)</t>
  </si>
  <si>
    <t>ISABEL TERRACES</t>
  </si>
  <si>
    <t>STARTER HOMES</t>
  </si>
  <si>
    <t>TOWNHOUSES</t>
  </si>
  <si>
    <t>SINGLE DETACHED</t>
  </si>
  <si>
    <t>MMH-TOWNHOMES</t>
  </si>
  <si>
    <t>THERESA HEIGHTS</t>
  </si>
  <si>
    <t>VICTORIA VILLAS</t>
  </si>
  <si>
    <t xml:space="preserve">  </t>
  </si>
  <si>
    <t>METRO MANILA  HILLS</t>
  </si>
  <si>
    <t>5%    OUTRIGHT</t>
  </si>
  <si>
    <t>15% (Payable @ 24 mos.)</t>
  </si>
  <si>
    <t>SINGLE ATTACHED</t>
  </si>
  <si>
    <t>TOWNHOUSE</t>
  </si>
  <si>
    <t>REQUIREMENTS: Post-Dated Checks, 3pcs 1x1 picture, Marriage/Birth Certificate, 2 valid ID's,Proof of Billing</t>
  </si>
  <si>
    <t>Free Tripping Call/Text : RHEA - 09298098484 / 09175432788</t>
  </si>
  <si>
    <t xml:space="preserve">                                                                                     IN-HOUSE FINANCING SCHEME</t>
  </si>
  <si>
    <t xml:space="preserve">                                                                                                 (PRE-SELLING)</t>
  </si>
  <si>
    <t xml:space="preserve">       </t>
  </si>
  <si>
    <t xml:space="preserve">                                                READY FOR OCCUPANCY (RFO)</t>
  </si>
  <si>
    <t>GOV'T FEE (GF)</t>
  </si>
  <si>
    <t>MISC.FEE (MF)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</si>
</sst>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0" fillId="0" borderId="10" xfId="0" applyBorder="1"/>
    <xf numFmtId="0" fontId="0" fillId="0" borderId="11" xfId="0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3" fontId="6" fillId="0" borderId="14" xfId="1" applyFont="1" applyBorder="1"/>
    <xf numFmtId="43" fontId="6" fillId="0" borderId="14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 wrapText="1"/>
    </xf>
    <xf numFmtId="43" fontId="6" fillId="0" borderId="15" xfId="0" applyNumberFormat="1" applyFont="1" applyBorder="1" applyAlignment="1">
      <alignment horizontal="center" vertical="center"/>
    </xf>
    <xf numFmtId="43" fontId="6" fillId="0" borderId="14" xfId="1" applyFont="1" applyBorder="1" applyAlignme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3" fontId="6" fillId="0" borderId="18" xfId="1" applyFont="1" applyBorder="1"/>
    <xf numFmtId="43" fontId="6" fillId="0" borderId="18" xfId="0" applyNumberFormat="1" applyFont="1" applyBorder="1" applyAlignment="1">
      <alignment horizontal="center" vertical="center"/>
    </xf>
    <xf numFmtId="43" fontId="6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43" fontId="6" fillId="0" borderId="24" xfId="1" applyFont="1" applyBorder="1"/>
    <xf numFmtId="0" fontId="6" fillId="0" borderId="25" xfId="0" applyFont="1" applyBorder="1" applyAlignment="1">
      <alignment horizontal="center"/>
    </xf>
    <xf numFmtId="43" fontId="6" fillId="0" borderId="25" xfId="1" applyFont="1" applyBorder="1"/>
    <xf numFmtId="43" fontId="3" fillId="0" borderId="0" xfId="0" applyNumberFormat="1" applyFont="1"/>
    <xf numFmtId="4" fontId="6" fillId="0" borderId="14" xfId="0" applyNumberFormat="1" applyFont="1" applyBorder="1"/>
    <xf numFmtId="43" fontId="6" fillId="0" borderId="14" xfId="0" applyNumberFormat="1" applyFont="1" applyBorder="1"/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" fontId="6" fillId="0" borderId="18" xfId="0" applyNumberFormat="1" applyFont="1" applyBorder="1"/>
    <xf numFmtId="43" fontId="6" fillId="0" borderId="18" xfId="0" applyNumberFormat="1" applyFont="1" applyBorder="1"/>
    <xf numFmtId="0" fontId="6" fillId="0" borderId="0" xfId="0" applyFont="1"/>
    <xf numFmtId="0" fontId="6" fillId="0" borderId="3" xfId="0" applyFont="1" applyBorder="1"/>
    <xf numFmtId="0" fontId="6" fillId="0" borderId="27" xfId="0" applyFont="1" applyBorder="1"/>
    <xf numFmtId="0" fontId="5" fillId="0" borderId="4" xfId="0" applyFont="1" applyBorder="1"/>
    <xf numFmtId="0" fontId="0" fillId="0" borderId="27" xfId="0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9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8" fillId="0" borderId="4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4" borderId="4" xfId="0" applyFont="1" applyFill="1" applyBorder="1"/>
    <xf numFmtId="0" fontId="11" fillId="4" borderId="0" xfId="0" applyFont="1" applyFill="1"/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1" xfId="0" applyFont="1" applyBorder="1" applyAlignment="1"/>
    <xf numFmtId="0" fontId="0" fillId="0" borderId="2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K5" sqref="K5"/>
    </sheetView>
  </sheetViews>
  <sheetFormatPr defaultRowHeight="15" x14ac:dyDescent="0.25"/>
  <cols>
    <col min="1" max="1" width="13.7109375" customWidth="1"/>
    <col min="2" max="2" width="5.85546875" customWidth="1"/>
    <col min="3" max="3" width="4.42578125" customWidth="1"/>
    <col min="4" max="4" width="11.42578125" customWidth="1"/>
    <col min="6" max="6" width="9.85546875" customWidth="1"/>
    <col min="7" max="7" width="11.28515625" customWidth="1"/>
    <col min="8" max="8" width="12.140625" customWidth="1"/>
    <col min="9" max="9" width="11.7109375" customWidth="1"/>
    <col min="10" max="10" width="10.7109375" customWidth="1"/>
  </cols>
  <sheetData>
    <row r="1" spans="1:10" x14ac:dyDescent="0.25">
      <c r="A1" s="52" t="s">
        <v>25</v>
      </c>
      <c r="B1" s="53"/>
      <c r="C1" s="53"/>
      <c r="D1" s="53"/>
      <c r="E1" s="53"/>
      <c r="F1" s="53"/>
      <c r="G1" s="53"/>
      <c r="H1" s="1"/>
      <c r="I1" s="2"/>
      <c r="J1" s="3"/>
    </row>
    <row r="2" spans="1:10" ht="15.75" thickBot="1" x14ac:dyDescent="0.3">
      <c r="A2" s="54" t="s">
        <v>26</v>
      </c>
      <c r="B2" s="55"/>
      <c r="C2" s="55"/>
      <c r="D2" s="55"/>
      <c r="E2" s="55"/>
      <c r="F2" s="55"/>
      <c r="G2" s="55"/>
      <c r="H2" s="4"/>
      <c r="I2" s="5"/>
      <c r="J2" s="6"/>
    </row>
    <row r="3" spans="1:10" ht="34.5" thickBot="1" x14ac:dyDescent="0.3">
      <c r="A3" s="44" t="s">
        <v>0</v>
      </c>
      <c r="B3" s="45" t="s">
        <v>1</v>
      </c>
      <c r="C3" s="45" t="s">
        <v>2</v>
      </c>
      <c r="D3" s="45" t="s">
        <v>3</v>
      </c>
      <c r="E3" s="45" t="s">
        <v>30</v>
      </c>
      <c r="F3" s="45" t="s">
        <v>29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49" t="s">
        <v>10</v>
      </c>
      <c r="B4" s="7"/>
      <c r="C4" s="7"/>
      <c r="D4" s="7"/>
      <c r="E4" s="7"/>
      <c r="F4" s="7"/>
      <c r="G4" s="7"/>
      <c r="H4" s="7"/>
      <c r="I4" s="7"/>
      <c r="J4" s="8"/>
    </row>
    <row r="5" spans="1:10" x14ac:dyDescent="0.25">
      <c r="A5" s="9" t="s">
        <v>11</v>
      </c>
      <c r="B5" s="10">
        <v>28</v>
      </c>
      <c r="C5" s="11">
        <v>51</v>
      </c>
      <c r="D5" s="12">
        <v>1026564</v>
      </c>
      <c r="E5" s="12">
        <v>20000</v>
      </c>
      <c r="F5" s="12">
        <f>D5*0.035</f>
        <v>35929.740000000005</v>
      </c>
      <c r="G5" s="13">
        <f>D5*0.2-10000</f>
        <v>195312.80000000002</v>
      </c>
      <c r="H5" s="14">
        <f>G5/36</f>
        <v>5425.3555555555558</v>
      </c>
      <c r="I5" s="13">
        <f>(D5*0.8)*0.01552664</f>
        <v>12751.271731968001</v>
      </c>
      <c r="J5" s="15">
        <f>E5+F5</f>
        <v>55929.740000000005</v>
      </c>
    </row>
    <row r="6" spans="1:10" x14ac:dyDescent="0.25">
      <c r="A6" s="64" t="s">
        <v>12</v>
      </c>
      <c r="B6" s="10">
        <v>38</v>
      </c>
      <c r="C6" s="11">
        <v>51</v>
      </c>
      <c r="D6" s="16">
        <v>1238664</v>
      </c>
      <c r="E6" s="12">
        <v>20000</v>
      </c>
      <c r="F6" s="12">
        <f t="shared" ref="F6:F9" si="0">D6*0.035</f>
        <v>43353.240000000005</v>
      </c>
      <c r="G6" s="13">
        <f t="shared" ref="G6:G9" si="1">D6*0.2-10000</f>
        <v>237732.80000000002</v>
      </c>
      <c r="H6" s="14">
        <f t="shared" ref="H6:H9" si="2">G6/36</f>
        <v>6603.6888888888898</v>
      </c>
      <c r="I6" s="13">
        <f>(D6*0.8)*0.01552664</f>
        <v>15385.832007168001</v>
      </c>
      <c r="J6" s="15">
        <f>E6+F6</f>
        <v>63353.240000000005</v>
      </c>
    </row>
    <row r="7" spans="1:10" x14ac:dyDescent="0.25">
      <c r="A7" s="64"/>
      <c r="B7" s="10">
        <v>54</v>
      </c>
      <c r="C7" s="11">
        <v>51</v>
      </c>
      <c r="D7" s="12">
        <v>1810273.5</v>
      </c>
      <c r="E7" s="12">
        <v>20000</v>
      </c>
      <c r="F7" s="12">
        <f t="shared" si="0"/>
        <v>63359.572500000009</v>
      </c>
      <c r="G7" s="13">
        <f t="shared" si="1"/>
        <v>352054.7</v>
      </c>
      <c r="H7" s="14">
        <f t="shared" si="2"/>
        <v>9779.2972222222234</v>
      </c>
      <c r="I7" s="13">
        <f>(D7*0.8)*0.01552664</f>
        <v>22485.971948832001</v>
      </c>
      <c r="J7" s="15">
        <f>E7+F7</f>
        <v>83359.572500000009</v>
      </c>
    </row>
    <row r="8" spans="1:10" x14ac:dyDescent="0.25">
      <c r="A8" s="64" t="s">
        <v>13</v>
      </c>
      <c r="B8" s="10">
        <v>60</v>
      </c>
      <c r="C8" s="11">
        <v>102</v>
      </c>
      <c r="D8" s="12">
        <v>2294922</v>
      </c>
      <c r="E8" s="12">
        <v>20000</v>
      </c>
      <c r="F8" s="12">
        <f t="shared" si="0"/>
        <v>80322.27</v>
      </c>
      <c r="G8" s="13">
        <f t="shared" si="1"/>
        <v>448984.4</v>
      </c>
      <c r="H8" s="14">
        <f t="shared" si="2"/>
        <v>12471.78888888889</v>
      </c>
      <c r="I8" s="13">
        <f>(D8*0.8)*0.01552664</f>
        <v>28505.942177664001</v>
      </c>
      <c r="J8" s="15">
        <f>E8+F8</f>
        <v>100322.27</v>
      </c>
    </row>
    <row r="9" spans="1:10" ht="15.75" thickBot="1" x14ac:dyDescent="0.3">
      <c r="A9" s="66"/>
      <c r="B9" s="17">
        <v>70</v>
      </c>
      <c r="C9" s="18">
        <v>102</v>
      </c>
      <c r="D9" s="19">
        <v>2613072</v>
      </c>
      <c r="E9" s="19">
        <v>20000</v>
      </c>
      <c r="F9" s="19">
        <f t="shared" si="0"/>
        <v>91457.52</v>
      </c>
      <c r="G9" s="13">
        <f t="shared" si="1"/>
        <v>512614.40000000002</v>
      </c>
      <c r="H9" s="14">
        <f t="shared" si="2"/>
        <v>14239.28888888889</v>
      </c>
      <c r="I9" s="20">
        <f>(D9*0.8)*0.01552664</f>
        <v>32457.782590464001</v>
      </c>
      <c r="J9" s="21">
        <f>E9+F9</f>
        <v>111457.52</v>
      </c>
    </row>
    <row r="10" spans="1:10" x14ac:dyDescent="0.25">
      <c r="A10" s="50" t="s">
        <v>14</v>
      </c>
      <c r="B10" s="22"/>
      <c r="C10" s="22"/>
      <c r="D10" s="23"/>
      <c r="E10" s="23"/>
      <c r="F10" s="23"/>
      <c r="G10" s="24"/>
      <c r="H10" s="24"/>
      <c r="I10" s="25"/>
      <c r="J10" s="26"/>
    </row>
    <row r="11" spans="1:10" x14ac:dyDescent="0.25">
      <c r="A11" s="67" t="s">
        <v>12</v>
      </c>
      <c r="B11" s="11">
        <v>38</v>
      </c>
      <c r="C11" s="11">
        <v>50</v>
      </c>
      <c r="D11" s="12">
        <v>1068620.2485000002</v>
      </c>
      <c r="E11" s="12">
        <v>20000</v>
      </c>
      <c r="F11" s="12">
        <f t="shared" ref="F11:F13" si="3">D11*0.035</f>
        <v>37401.708697500013</v>
      </c>
      <c r="G11" s="13">
        <f t="shared" ref="G11:G13" si="4">D11*0.2-10000</f>
        <v>203724.04970000006</v>
      </c>
      <c r="H11" s="14">
        <f t="shared" ref="H11:H13" si="5">G11/36</f>
        <v>5659.0013805555573</v>
      </c>
      <c r="I11" s="13">
        <f>(D11*0.8)*0.01552664</f>
        <v>13273.665516136036</v>
      </c>
      <c r="J11" s="15">
        <f>E11+F11</f>
        <v>57401.708697500013</v>
      </c>
    </row>
    <row r="12" spans="1:10" x14ac:dyDescent="0.25">
      <c r="A12" s="68"/>
      <c r="B12" s="11">
        <v>38</v>
      </c>
      <c r="C12" s="11">
        <v>62</v>
      </c>
      <c r="D12" s="12">
        <v>1159929.2985</v>
      </c>
      <c r="E12" s="12">
        <v>20000</v>
      </c>
      <c r="F12" s="12">
        <f t="shared" si="3"/>
        <v>40597.525447500004</v>
      </c>
      <c r="G12" s="13">
        <f t="shared" si="4"/>
        <v>221985.85970000003</v>
      </c>
      <c r="H12" s="14">
        <f t="shared" si="5"/>
        <v>6166.2738805555564</v>
      </c>
      <c r="I12" s="13">
        <f>(D12*0.8)*0.01552664</f>
        <v>14407.843714609633</v>
      </c>
      <c r="J12" s="15">
        <f>E12+F12</f>
        <v>60597.525447500004</v>
      </c>
    </row>
    <row r="13" spans="1:10" ht="15.75" thickBot="1" x14ac:dyDescent="0.3">
      <c r="A13" s="69"/>
      <c r="B13" s="18">
        <v>38</v>
      </c>
      <c r="C13" s="18">
        <v>62.5</v>
      </c>
      <c r="D13" s="19">
        <v>1163733.8422500002</v>
      </c>
      <c r="E13" s="19">
        <v>20000</v>
      </c>
      <c r="F13" s="19">
        <f t="shared" si="3"/>
        <v>40730.684478750009</v>
      </c>
      <c r="G13" s="13">
        <f t="shared" si="4"/>
        <v>222746.76845000006</v>
      </c>
      <c r="H13" s="14">
        <f t="shared" si="5"/>
        <v>6187.4102347222242</v>
      </c>
      <c r="I13" s="20">
        <f>(D13*0.8)*0.01552664</f>
        <v>14455.101139546035</v>
      </c>
      <c r="J13" s="21">
        <f>E13+F13</f>
        <v>60730.684478750009</v>
      </c>
    </row>
    <row r="14" spans="1:10" x14ac:dyDescent="0.25">
      <c r="A14" s="51" t="s">
        <v>15</v>
      </c>
      <c r="B14" s="22"/>
      <c r="C14" s="22"/>
      <c r="D14" s="23"/>
      <c r="E14" s="23"/>
      <c r="F14" s="23"/>
      <c r="G14" s="24"/>
      <c r="H14" s="24"/>
      <c r="I14" s="25"/>
      <c r="J14" s="27"/>
    </row>
    <row r="15" spans="1:10" x14ac:dyDescent="0.25">
      <c r="A15" s="70" t="s">
        <v>12</v>
      </c>
      <c r="B15" s="10">
        <v>28</v>
      </c>
      <c r="C15" s="11">
        <v>51</v>
      </c>
      <c r="D15" s="12">
        <v>1053606.75</v>
      </c>
      <c r="E15" s="12">
        <v>20000</v>
      </c>
      <c r="F15" s="12">
        <f t="shared" ref="F15:F19" si="6">D15*0.035</f>
        <v>36876.236250000002</v>
      </c>
      <c r="G15" s="13">
        <f t="shared" ref="G15:G19" si="7">D15*0.2-10000</f>
        <v>200721.35</v>
      </c>
      <c r="H15" s="14">
        <f t="shared" ref="H15:H19" si="8">G15/36</f>
        <v>5575.593055555556</v>
      </c>
      <c r="I15" s="13">
        <f>(D15*0.8)*0.01552664</f>
        <v>13087.178167055999</v>
      </c>
      <c r="J15" s="15">
        <f>E15+F15</f>
        <v>56876.236250000002</v>
      </c>
    </row>
    <row r="16" spans="1:10" x14ac:dyDescent="0.25">
      <c r="A16" s="62"/>
      <c r="B16" s="10">
        <v>38</v>
      </c>
      <c r="C16" s="11">
        <v>51</v>
      </c>
      <c r="D16" s="12">
        <v>1265706.75</v>
      </c>
      <c r="E16" s="12">
        <v>20000</v>
      </c>
      <c r="F16" s="12">
        <f t="shared" si="6"/>
        <v>44299.736250000002</v>
      </c>
      <c r="G16" s="13">
        <f t="shared" si="7"/>
        <v>243141.35</v>
      </c>
      <c r="H16" s="14">
        <f t="shared" si="8"/>
        <v>6753.9263888888891</v>
      </c>
      <c r="I16" s="13">
        <f>(D16*0.8)*0.01552664</f>
        <v>15721.738442256001</v>
      </c>
      <c r="J16" s="15">
        <f>E16+F16</f>
        <v>64299.736250000002</v>
      </c>
    </row>
    <row r="17" spans="1:10" x14ac:dyDescent="0.25">
      <c r="A17" s="62"/>
      <c r="B17" s="10">
        <v>54</v>
      </c>
      <c r="C17" s="11">
        <v>51</v>
      </c>
      <c r="D17" s="12">
        <v>2042761.6125</v>
      </c>
      <c r="E17" s="12">
        <v>20000</v>
      </c>
      <c r="F17" s="12">
        <f t="shared" si="6"/>
        <v>71496.656437500002</v>
      </c>
      <c r="G17" s="13">
        <f t="shared" si="7"/>
        <v>398552.32250000001</v>
      </c>
      <c r="H17" s="14">
        <f t="shared" si="8"/>
        <v>11070.897847222222</v>
      </c>
      <c r="I17" s="13">
        <f>(D17*0.8)*0.01552664</f>
        <v>25373.779330485599</v>
      </c>
      <c r="J17" s="15">
        <f>E17+F17</f>
        <v>91496.656437500002</v>
      </c>
    </row>
    <row r="18" spans="1:10" x14ac:dyDescent="0.25">
      <c r="A18" s="62" t="s">
        <v>13</v>
      </c>
      <c r="B18" s="10">
        <v>60</v>
      </c>
      <c r="C18" s="11">
        <v>102</v>
      </c>
      <c r="D18" s="12">
        <v>2522134.125</v>
      </c>
      <c r="E18" s="12">
        <v>20000</v>
      </c>
      <c r="F18" s="12">
        <f t="shared" si="6"/>
        <v>88274.694375000006</v>
      </c>
      <c r="G18" s="13">
        <f t="shared" si="7"/>
        <v>494426.82500000001</v>
      </c>
      <c r="H18" s="14">
        <f t="shared" si="8"/>
        <v>13734.078472222223</v>
      </c>
      <c r="I18" s="13">
        <f>(D18*0.8)*0.01552664</f>
        <v>31328.214872471999</v>
      </c>
      <c r="J18" s="15">
        <f>E18+F18</f>
        <v>108274.69437500001</v>
      </c>
    </row>
    <row r="19" spans="1:10" ht="15.75" thickBot="1" x14ac:dyDescent="0.3">
      <c r="A19" s="63"/>
      <c r="B19" s="17">
        <v>70</v>
      </c>
      <c r="C19" s="18">
        <v>102</v>
      </c>
      <c r="D19" s="19">
        <v>2800515.375</v>
      </c>
      <c r="E19" s="19">
        <v>20000</v>
      </c>
      <c r="F19" s="19">
        <f t="shared" si="6"/>
        <v>98018.038125000006</v>
      </c>
      <c r="G19" s="13">
        <f t="shared" si="7"/>
        <v>550103.07500000007</v>
      </c>
      <c r="H19" s="14">
        <f t="shared" si="8"/>
        <v>15280.640972222223</v>
      </c>
      <c r="I19" s="20">
        <f>(D19*0.8)*0.01552664</f>
        <v>34786.075233672003</v>
      </c>
      <c r="J19" s="21">
        <f>E19+F19</f>
        <v>118018.03812500001</v>
      </c>
    </row>
    <row r="20" spans="1:10" x14ac:dyDescent="0.25">
      <c r="A20" s="51" t="s">
        <v>16</v>
      </c>
      <c r="B20" s="22"/>
      <c r="C20" s="22"/>
      <c r="D20" s="23"/>
      <c r="E20" s="23"/>
      <c r="F20" s="23"/>
      <c r="G20" s="24"/>
      <c r="H20" s="24"/>
      <c r="I20" s="25"/>
      <c r="J20" s="27"/>
    </row>
    <row r="21" spans="1:10" x14ac:dyDescent="0.25">
      <c r="A21" s="62" t="s">
        <v>12</v>
      </c>
      <c r="B21" s="28">
        <v>28</v>
      </c>
      <c r="C21" s="28">
        <v>51</v>
      </c>
      <c r="D21" s="29">
        <v>1107692.25</v>
      </c>
      <c r="E21" s="29">
        <v>20000</v>
      </c>
      <c r="F21" s="29">
        <f t="shared" ref="F21:F25" si="9">D21*0.035</f>
        <v>38769.228750000002</v>
      </c>
      <c r="G21" s="13">
        <f t="shared" ref="G21:G25" si="10">D21*0.2-10000</f>
        <v>211538.45</v>
      </c>
      <c r="H21" s="14">
        <f t="shared" ref="H21:H25" si="11">G21/36</f>
        <v>5876.0680555555555</v>
      </c>
      <c r="I21" s="13">
        <f t="shared" ref="I21:I25" si="12">(D21*0.8)*0.01552664</f>
        <v>13758.991037232001</v>
      </c>
      <c r="J21" s="15">
        <f t="shared" ref="J21:J25" si="13">E21+F21</f>
        <v>58769.228750000002</v>
      </c>
    </row>
    <row r="22" spans="1:10" x14ac:dyDescent="0.25">
      <c r="A22" s="62"/>
      <c r="B22" s="28">
        <v>38</v>
      </c>
      <c r="C22" s="28">
        <v>51</v>
      </c>
      <c r="D22" s="29">
        <v>1319792.25</v>
      </c>
      <c r="E22" s="29">
        <v>20000</v>
      </c>
      <c r="F22" s="29">
        <f t="shared" si="9"/>
        <v>46192.728750000002</v>
      </c>
      <c r="G22" s="13">
        <f t="shared" si="10"/>
        <v>253958.45</v>
      </c>
      <c r="H22" s="14">
        <f t="shared" si="11"/>
        <v>7054.4013888888894</v>
      </c>
      <c r="I22" s="13">
        <f t="shared" si="12"/>
        <v>16393.551312431999</v>
      </c>
      <c r="J22" s="15">
        <f t="shared" si="13"/>
        <v>66192.728750000009</v>
      </c>
    </row>
    <row r="23" spans="1:10" x14ac:dyDescent="0.25">
      <c r="A23" s="62"/>
      <c r="B23" s="28">
        <v>54</v>
      </c>
      <c r="C23" s="28">
        <v>51</v>
      </c>
      <c r="D23" s="29">
        <v>2071156.5</v>
      </c>
      <c r="E23" s="29">
        <v>20000</v>
      </c>
      <c r="F23" s="29">
        <f t="shared" si="9"/>
        <v>72490.477500000008</v>
      </c>
      <c r="G23" s="13">
        <f t="shared" si="10"/>
        <v>404231.30000000005</v>
      </c>
      <c r="H23" s="14">
        <f t="shared" si="11"/>
        <v>11228.647222222224</v>
      </c>
      <c r="I23" s="13">
        <f t="shared" si="12"/>
        <v>25726.481087328004</v>
      </c>
      <c r="J23" s="15">
        <f t="shared" si="13"/>
        <v>92490.477500000008</v>
      </c>
    </row>
    <row r="24" spans="1:10" x14ac:dyDescent="0.25">
      <c r="A24" s="62" t="s">
        <v>13</v>
      </c>
      <c r="B24" s="28">
        <v>60</v>
      </c>
      <c r="C24" s="28">
        <v>102</v>
      </c>
      <c r="D24" s="29">
        <v>2635713.6750000003</v>
      </c>
      <c r="E24" s="29">
        <v>20000</v>
      </c>
      <c r="F24" s="29">
        <f t="shared" si="9"/>
        <v>92249.978625000018</v>
      </c>
      <c r="G24" s="13">
        <f t="shared" si="10"/>
        <v>517142.7350000001</v>
      </c>
      <c r="H24" s="14">
        <f t="shared" si="11"/>
        <v>14365.075972222225</v>
      </c>
      <c r="I24" s="13">
        <f t="shared" si="12"/>
        <v>32739.021899841606</v>
      </c>
      <c r="J24" s="15">
        <f t="shared" si="13"/>
        <v>112249.97862500002</v>
      </c>
    </row>
    <row r="25" spans="1:10" ht="15.75" thickBot="1" x14ac:dyDescent="0.3">
      <c r="A25" s="63"/>
      <c r="B25" s="30">
        <v>70</v>
      </c>
      <c r="C25" s="30">
        <v>102</v>
      </c>
      <c r="D25" s="31">
        <v>2857305.15</v>
      </c>
      <c r="E25" s="31">
        <v>20000</v>
      </c>
      <c r="F25" s="31">
        <f t="shared" si="9"/>
        <v>100005.68025</v>
      </c>
      <c r="G25" s="20">
        <f t="shared" si="10"/>
        <v>561461.03</v>
      </c>
      <c r="H25" s="14">
        <f t="shared" si="11"/>
        <v>15596.139722222222</v>
      </c>
      <c r="I25" s="20">
        <f t="shared" si="12"/>
        <v>35491.478747356799</v>
      </c>
      <c r="J25" s="21">
        <f t="shared" si="13"/>
        <v>120005.68025</v>
      </c>
    </row>
    <row r="26" spans="1:10" ht="15.75" thickBot="1" x14ac:dyDescent="0.3">
      <c r="A26" s="56" t="s">
        <v>27</v>
      </c>
      <c r="B26" s="57" t="s">
        <v>17</v>
      </c>
      <c r="C26" s="58" t="s">
        <v>28</v>
      </c>
      <c r="D26" s="57"/>
      <c r="E26" s="57"/>
      <c r="F26" s="57"/>
      <c r="G26" s="57"/>
      <c r="H26" s="5"/>
      <c r="I26" s="32"/>
      <c r="J26" s="6"/>
    </row>
    <row r="27" spans="1:10" ht="34.5" thickBot="1" x14ac:dyDescent="0.3">
      <c r="A27" s="47" t="s">
        <v>18</v>
      </c>
      <c r="B27" s="45" t="s">
        <v>1</v>
      </c>
      <c r="C27" s="45" t="s">
        <v>2</v>
      </c>
      <c r="D27" s="45" t="s">
        <v>3</v>
      </c>
      <c r="E27" s="48" t="s">
        <v>4</v>
      </c>
      <c r="F27" s="48" t="s">
        <v>5</v>
      </c>
      <c r="G27" s="45" t="s">
        <v>19</v>
      </c>
      <c r="H27" s="45" t="s">
        <v>20</v>
      </c>
      <c r="I27" s="45" t="s">
        <v>8</v>
      </c>
      <c r="J27" s="46" t="s">
        <v>9</v>
      </c>
    </row>
    <row r="28" spans="1:10" x14ac:dyDescent="0.25">
      <c r="A28" s="64" t="s">
        <v>21</v>
      </c>
      <c r="B28" s="65">
        <v>25</v>
      </c>
      <c r="C28" s="65">
        <v>60</v>
      </c>
      <c r="D28" s="12">
        <v>935889.56380500004</v>
      </c>
      <c r="E28" s="33">
        <v>25000</v>
      </c>
      <c r="F28" s="34">
        <f t="shared" ref="F28:F31" si="14">D28*0.035</f>
        <v>32756.134733175004</v>
      </c>
      <c r="G28" s="34">
        <f t="shared" ref="G28:G30" si="15">D28*0.05</f>
        <v>46794.478190250004</v>
      </c>
      <c r="H28" s="13">
        <f t="shared" ref="H28:H31" si="16">((D28*0.15)-10000)/24</f>
        <v>5432.6431071145826</v>
      </c>
      <c r="I28" s="13">
        <f t="shared" ref="I28:I31" si="17">(D28*0.8)*0.01675131</f>
        <v>12541.900967249867</v>
      </c>
      <c r="J28" s="15">
        <f t="shared" ref="J28:J31" si="18">E28+F28</f>
        <v>57756.134733175</v>
      </c>
    </row>
    <row r="29" spans="1:10" x14ac:dyDescent="0.25">
      <c r="A29" s="64"/>
      <c r="B29" s="65"/>
      <c r="C29" s="65"/>
      <c r="D29" s="12">
        <v>939489.13411500014</v>
      </c>
      <c r="E29" s="33">
        <v>25000</v>
      </c>
      <c r="F29" s="34">
        <f t="shared" si="14"/>
        <v>32882.119694025008</v>
      </c>
      <c r="G29" s="34">
        <f t="shared" si="15"/>
        <v>46974.45670575001</v>
      </c>
      <c r="H29" s="13">
        <f t="shared" si="16"/>
        <v>5455.1404215520843</v>
      </c>
      <c r="I29" s="13">
        <f t="shared" si="17"/>
        <v>12590.138981753555</v>
      </c>
      <c r="J29" s="15">
        <f t="shared" si="18"/>
        <v>57882.119694025008</v>
      </c>
    </row>
    <row r="30" spans="1:10" x14ac:dyDescent="0.25">
      <c r="A30" s="64" t="s">
        <v>22</v>
      </c>
      <c r="B30" s="35">
        <v>38</v>
      </c>
      <c r="C30" s="35">
        <v>40</v>
      </c>
      <c r="D30" s="12">
        <v>878296.35400500009</v>
      </c>
      <c r="E30" s="33">
        <v>25000</v>
      </c>
      <c r="F30" s="34">
        <f t="shared" si="14"/>
        <v>30740.372390175005</v>
      </c>
      <c r="G30" s="34">
        <f t="shared" si="15"/>
        <v>43914.817700250009</v>
      </c>
      <c r="H30" s="13">
        <f t="shared" si="16"/>
        <v>5072.6855458645841</v>
      </c>
      <c r="I30" s="13">
        <f t="shared" si="17"/>
        <v>11770.091598245999</v>
      </c>
      <c r="J30" s="15">
        <f t="shared" si="18"/>
        <v>55740.372390175005</v>
      </c>
    </row>
    <row r="31" spans="1:10" ht="15.75" thickBot="1" x14ac:dyDescent="0.3">
      <c r="A31" s="66"/>
      <c r="B31" s="36">
        <v>38</v>
      </c>
      <c r="C31" s="36">
        <v>32</v>
      </c>
      <c r="D31" s="19">
        <v>659922.28753500013</v>
      </c>
      <c r="E31" s="37">
        <v>25000</v>
      </c>
      <c r="F31" s="38">
        <f t="shared" si="14"/>
        <v>23097.280063725007</v>
      </c>
      <c r="G31" s="38">
        <f>D31*0.05</f>
        <v>32996.114376750011</v>
      </c>
      <c r="H31" s="20">
        <f t="shared" si="16"/>
        <v>3707.8476304270839</v>
      </c>
      <c r="I31" s="20">
        <f t="shared" si="17"/>
        <v>8843.6502515263383</v>
      </c>
      <c r="J31" s="21">
        <f t="shared" si="18"/>
        <v>48097.280063725004</v>
      </c>
    </row>
    <row r="32" spans="1:10" x14ac:dyDescent="0.25">
      <c r="A32" s="71" t="s">
        <v>23</v>
      </c>
      <c r="B32" s="72"/>
      <c r="C32" s="72"/>
      <c r="D32" s="72"/>
      <c r="E32" s="72"/>
      <c r="F32" s="72"/>
      <c r="G32" s="72"/>
      <c r="H32" s="72"/>
      <c r="I32" s="39"/>
      <c r="J32" s="40"/>
    </row>
    <row r="33" spans="1:10" x14ac:dyDescent="0.25">
      <c r="A33" s="60" t="s">
        <v>24</v>
      </c>
      <c r="B33" s="61"/>
      <c r="C33" s="61"/>
      <c r="D33" s="61"/>
      <c r="E33" s="61"/>
      <c r="F33" s="59"/>
      <c r="G33" s="59"/>
      <c r="H33" s="59"/>
      <c r="I33" s="39"/>
      <c r="J33" s="41"/>
    </row>
    <row r="34" spans="1:10" x14ac:dyDescent="0.25">
      <c r="A34" s="42"/>
      <c r="J34" s="43"/>
    </row>
  </sheetData>
  <mergeCells count="12">
    <mergeCell ref="A21:A23"/>
    <mergeCell ref="A32:H32"/>
    <mergeCell ref="A6:A7"/>
    <mergeCell ref="A8:A9"/>
    <mergeCell ref="A11:A13"/>
    <mergeCell ref="A15:A17"/>
    <mergeCell ref="A18:A19"/>
    <mergeCell ref="A24:A25"/>
    <mergeCell ref="A28:A29"/>
    <mergeCell ref="B28:B29"/>
    <mergeCell ref="C28:C29"/>
    <mergeCell ref="A30:A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2013-01-27T11:01:44Z</dcterms:created>
  <dcterms:modified xsi:type="dcterms:W3CDTF">2013-01-27T14:10:32Z</dcterms:modified>
</cp:coreProperties>
</file>